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400" windowHeight="8445"/>
  </bookViews>
  <sheets>
    <sheet name="Deaths" sheetId="1" r:id="rId1"/>
  </sheets>
  <calcPr calcId="125725"/>
</workbook>
</file>

<file path=xl/calcChain.xml><?xml version="1.0" encoding="utf-8"?>
<calcChain xmlns="http://schemas.openxmlformats.org/spreadsheetml/2006/main">
  <c r="B21" i="1"/>
  <c r="B20"/>
  <c r="B17"/>
  <c r="B12"/>
  <c r="H13" l="1"/>
  <c r="I13" s="1"/>
  <c r="H26"/>
  <c r="I26" s="1"/>
  <c r="H22"/>
  <c r="I22" s="1"/>
  <c r="H18"/>
  <c r="I18" s="1"/>
  <c r="H14"/>
  <c r="I14" s="1"/>
  <c r="H10"/>
  <c r="I10" s="1"/>
  <c r="H23"/>
  <c r="I23" s="1"/>
  <c r="H19"/>
  <c r="I19" s="1"/>
  <c r="H15"/>
  <c r="I15" s="1"/>
  <c r="H11"/>
  <c r="I11" s="1"/>
  <c r="H9"/>
  <c r="I9" s="1"/>
  <c r="H24"/>
  <c r="I24" s="1"/>
  <c r="H20"/>
  <c r="I20" s="1"/>
  <c r="H16"/>
  <c r="I16" s="1"/>
  <c r="H12"/>
  <c r="I12" s="1"/>
  <c r="H25"/>
  <c r="I25" s="1"/>
  <c r="H21"/>
  <c r="I21" s="1"/>
  <c r="H17"/>
  <c r="I17" s="1"/>
</calcChain>
</file>

<file path=xl/sharedStrings.xml><?xml version="1.0" encoding="utf-8"?>
<sst xmlns="http://schemas.openxmlformats.org/spreadsheetml/2006/main" count="37" uniqueCount="32">
  <si>
    <t>Start date</t>
  </si>
  <si>
    <t>End date</t>
  </si>
  <si>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</si>
  <si>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</si>
  <si>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</si>
  <si>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</si>
  <si>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</si>
  <si>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</si>
  <si>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</si>
  <si>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</si>
  <si>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</si>
  <si>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</si>
  <si>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</si>
  <si>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</si>
  <si>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</si>
  <si>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</si>
  <si>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</si>
  <si>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</si>
  <si>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</si>
  <si>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</si>
  <si>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Period covered by the 1st set of deaths data</t>
  </si>
  <si>
    <t>Period covered by the 2nd set of deaths data</t>
  </si>
  <si>
    <t>Period for which deaths are to be estimated</t>
  </si>
  <si>
    <t>Mid-point</t>
  </si>
  <si>
    <t>Deaths in 1st period</t>
  </si>
  <si>
    <t>Deaths in 2nd period</t>
  </si>
  <si>
    <t>Age</t>
  </si>
  <si>
    <t>This spreadsheet estimates the number of deaths occurring in a defined period from the number occurring in two other periods by assuming a constant rate of growth over time in the number of deaths.</t>
  </si>
  <si>
    <t>Estimating the number of deaths in a period from 2 sets of data for other periods</t>
  </si>
  <si>
    <t>Estimated deaths in the entire period</t>
  </si>
  <si>
    <r>
      <t>Growth rate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</si>
  <si>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Enter dates in YYYY/MM/DD format defining the periods for which you have deaths data in cells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below. Specify the dates between which you wish to estimate the number of deaths in cells </t>
    </r>
    <r>
      <rPr>
        <b/>
        <sz val="12"/>
        <color theme="1"/>
        <rFont val="Arial"/>
        <family val="2"/>
      </rPr>
      <t xml:space="preserve">B20:B21 </t>
    </r>
    <r>
      <rPr>
        <sz val="12"/>
        <color theme="1"/>
        <rFont val="Arial"/>
        <family val="2"/>
      </rPr>
      <t xml:space="preserve">below. Enter the deaths data for the two available periods in cells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and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respectively.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</si>
</sst>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%"/>
  </numFmts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0" fontId="4" fillId="3" borderId="3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4" fillId="3" borderId="5" xfId="2" applyFont="1" applyFill="1" applyBorder="1" applyAlignment="1">
      <alignment horizontal="left"/>
    </xf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B10" sqref="B10"/>
    </sheetView>
  </sheetViews>
  <sheetFormatPr defaultColWidth="13.140625" defaultRowHeight="15.75"/>
  <cols>
    <col min="1" max="3" width="13.140625" style="1"/>
    <col min="4" max="4" width="9.140625" style="1" customWidth="1"/>
    <col min="5" max="16384" width="13.140625" style="1"/>
  </cols>
  <sheetData>
    <row r="1" spans="1:9">
      <c r="B1" s="10" t="s">
        <v>28</v>
      </c>
      <c r="C1" s="11"/>
      <c r="D1" s="11"/>
      <c r="E1" s="11"/>
      <c r="F1" s="11"/>
      <c r="G1" s="11"/>
      <c r="H1" s="12"/>
    </row>
    <row r="3" spans="1:9" ht="30" customHeight="1">
      <c r="A3" s="20" t="s">
        <v>27</v>
      </c>
      <c r="B3" s="20"/>
      <c r="C3" s="20"/>
      <c r="D3" s="20"/>
      <c r="E3" s="20"/>
      <c r="F3" s="20"/>
      <c r="G3" s="20"/>
      <c r="H3" s="20"/>
      <c r="I3" s="20"/>
    </row>
    <row r="5" spans="1:9" ht="45.75" customHeight="1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29.25" customHeight="1">
      <c r="A7" s="3"/>
      <c r="B7" s="3"/>
      <c r="C7" s="3"/>
      <c r="D7" s="3"/>
      <c r="E7" s="21" t="s">
        <v>26</v>
      </c>
      <c r="F7" s="21" t="s">
        <v>24</v>
      </c>
      <c r="G7" s="21" t="s">
        <v>25</v>
      </c>
      <c r="H7" s="21" t="s">
        <v>30</v>
      </c>
      <c r="I7" s="21" t="s">
        <v>29</v>
      </c>
    </row>
    <row r="8" spans="1:9" ht="18" customHeight="1">
      <c r="C8" s="3"/>
      <c r="D8" s="3"/>
      <c r="E8" s="22"/>
      <c r="F8" s="22"/>
      <c r="G8" s="22"/>
      <c r="H8" s="22"/>
      <c r="I8" s="22"/>
    </row>
    <row r="9" spans="1:9" ht="15" customHeight="1">
      <c r="A9" s="14" t="s">
        <v>20</v>
      </c>
      <c r="B9" s="9"/>
      <c r="C9" s="3"/>
      <c r="D9" s="3"/>
      <c r="E9" s="5" t="s">
        <v>2</v>
      </c>
      <c r="F9" s="16">
        <v>32095.940754563791</v>
      </c>
      <c r="G9" s="16">
        <v>44417.58</v>
      </c>
      <c r="H9" s="6">
        <f t="shared" ref="H9:H26" si="0">LN((G9/YEARFRAC(B$10,B$11,1))/(F9/YEARFRAC(B$15,B$16,1)))/YEARFRAC(B$12,B$17,1)</f>
        <v>6.0718913726516291E-2</v>
      </c>
      <c r="I9" s="18">
        <f>F9*(EXP(H9*YEARFRAC(B$12,B$21+1,1))-EXP(H9*YEARFRAC(B$12,B$20,1)))/(H9*YEARFRAC(B$10,B$11+1,1))</f>
        <v>209208.86579609307</v>
      </c>
    </row>
    <row r="10" spans="1:9">
      <c r="A10" s="9" t="s">
        <v>0</v>
      </c>
      <c r="B10" s="15">
        <v>36809</v>
      </c>
      <c r="C10" s="3"/>
      <c r="D10" s="3"/>
      <c r="E10" s="5" t="s">
        <v>3</v>
      </c>
      <c r="F10" s="16">
        <v>3154.9014867506321</v>
      </c>
      <c r="G10" s="16">
        <v>5216.0230000000001</v>
      </c>
      <c r="H10" s="6">
        <f t="shared" si="0"/>
        <v>9.395995540416599E-2</v>
      </c>
      <c r="I10" s="18">
        <f t="shared" ref="I10:I25" si="1">F10*(EXP(H10*YEARFRAC(B$12,B$21+1,1))-EXP(H10*YEARFRAC(B$12,B$20,1)))/(H10*YEARFRAC(B$10,B$11+1,1))</f>
        <v>22995.116471222565</v>
      </c>
    </row>
    <row r="11" spans="1:9">
      <c r="A11" s="9" t="s">
        <v>1</v>
      </c>
      <c r="B11" s="15">
        <v>37173</v>
      </c>
      <c r="C11" s="3"/>
      <c r="D11" s="3"/>
      <c r="E11" s="5" t="s">
        <v>4</v>
      </c>
      <c r="F11" s="16">
        <v>2283.8765601664959</v>
      </c>
      <c r="G11" s="16">
        <v>3258.9920000000002</v>
      </c>
      <c r="H11" s="6">
        <f t="shared" si="0"/>
        <v>6.6444579258373077E-2</v>
      </c>
      <c r="I11" s="18">
        <f t="shared" si="1"/>
        <v>15173.263383784037</v>
      </c>
    </row>
    <row r="12" spans="1:9">
      <c r="A12" s="9" t="s">
        <v>23</v>
      </c>
      <c r="B12" s="13">
        <f>(B10+B11)/2</f>
        <v>36991</v>
      </c>
      <c r="C12" s="3"/>
      <c r="D12" s="3"/>
      <c r="E12" s="5" t="s">
        <v>5</v>
      </c>
      <c r="F12" s="16">
        <v>5121.9162697796055</v>
      </c>
      <c r="G12" s="16">
        <v>7878.4589999999998</v>
      </c>
      <c r="H12" s="6">
        <f t="shared" si="0"/>
        <v>8.0471910252961187E-2</v>
      </c>
      <c r="I12" s="18">
        <f t="shared" si="1"/>
        <v>35666.279191086651</v>
      </c>
    </row>
    <row r="13" spans="1:9">
      <c r="A13" s="9"/>
      <c r="B13" s="9"/>
      <c r="C13" s="3"/>
      <c r="D13" s="3"/>
      <c r="E13" s="5" t="s">
        <v>6</v>
      </c>
      <c r="F13" s="16">
        <v>13246.226428306163</v>
      </c>
      <c r="G13" s="16">
        <v>21702.42</v>
      </c>
      <c r="H13" s="6">
        <f t="shared" si="0"/>
        <v>9.2265518149274611E-2</v>
      </c>
      <c r="I13" s="18">
        <f t="shared" si="1"/>
        <v>95993.382315813404</v>
      </c>
    </row>
    <row r="14" spans="1:9" ht="16.5">
      <c r="A14" s="14" t="s">
        <v>21</v>
      </c>
      <c r="B14" s="9"/>
      <c r="C14" s="3"/>
      <c r="D14" s="3"/>
      <c r="E14" s="5" t="s">
        <v>7</v>
      </c>
      <c r="F14" s="16">
        <v>19727.01586640743</v>
      </c>
      <c r="G14" s="16">
        <v>35839.629999999997</v>
      </c>
      <c r="H14" s="6">
        <f t="shared" si="0"/>
        <v>0.11158050688263314</v>
      </c>
      <c r="I14" s="18">
        <f t="shared" si="1"/>
        <v>152717.89300178536</v>
      </c>
    </row>
    <row r="15" spans="1:9">
      <c r="A15" s="9" t="s">
        <v>0</v>
      </c>
      <c r="B15" s="15">
        <v>38763</v>
      </c>
      <c r="C15" s="3"/>
      <c r="D15" s="3"/>
      <c r="E15" s="5" t="s">
        <v>8</v>
      </c>
      <c r="F15" s="16">
        <v>18292.035556973322</v>
      </c>
      <c r="G15" s="16">
        <v>42575.92</v>
      </c>
      <c r="H15" s="6">
        <f t="shared" si="0"/>
        <v>0.15788189871496802</v>
      </c>
      <c r="I15" s="18">
        <f t="shared" si="1"/>
        <v>166487.53669918844</v>
      </c>
    </row>
    <row r="16" spans="1:9">
      <c r="A16" s="9" t="s">
        <v>1</v>
      </c>
      <c r="B16" s="15">
        <v>39127</v>
      </c>
      <c r="C16" s="3"/>
      <c r="D16" s="3"/>
      <c r="E16" s="5" t="s">
        <v>9</v>
      </c>
      <c r="F16" s="16">
        <v>15521.00232913294</v>
      </c>
      <c r="G16" s="16">
        <v>34809.339999999997</v>
      </c>
      <c r="H16" s="6">
        <f t="shared" si="0"/>
        <v>0.15094271545892704</v>
      </c>
      <c r="I16" s="18">
        <f t="shared" si="1"/>
        <v>137837.4745827165</v>
      </c>
    </row>
    <row r="17" spans="1:9">
      <c r="A17" s="9" t="s">
        <v>23</v>
      </c>
      <c r="B17" s="13">
        <f>(B15+B16)/2</f>
        <v>38945</v>
      </c>
      <c r="C17" s="3"/>
      <c r="D17" s="4"/>
      <c r="E17" s="5" t="s">
        <v>10</v>
      </c>
      <c r="F17" s="16">
        <v>12124.040968164983</v>
      </c>
      <c r="G17" s="16">
        <v>28822.69</v>
      </c>
      <c r="H17" s="6">
        <f t="shared" si="0"/>
        <v>0.16183435138887009</v>
      </c>
      <c r="I17" s="18">
        <f t="shared" si="1"/>
        <v>111909.59377900088</v>
      </c>
    </row>
    <row r="18" spans="1:9">
      <c r="A18" s="9"/>
      <c r="B18" s="9"/>
      <c r="C18" s="3"/>
      <c r="D18" s="3"/>
      <c r="E18" s="5" t="s">
        <v>11</v>
      </c>
      <c r="F18" s="16">
        <v>10104.904509183843</v>
      </c>
      <c r="G18" s="16">
        <v>20972.94</v>
      </c>
      <c r="H18" s="6">
        <f t="shared" si="0"/>
        <v>0.13646321959349875</v>
      </c>
      <c r="I18" s="18">
        <f t="shared" si="1"/>
        <v>85283.831320116951</v>
      </c>
    </row>
    <row r="19" spans="1:9" ht="16.5">
      <c r="A19" s="14" t="s">
        <v>22</v>
      </c>
      <c r="B19" s="9"/>
      <c r="C19" s="3"/>
      <c r="D19" s="3"/>
      <c r="E19" s="5" t="s">
        <v>12</v>
      </c>
      <c r="F19" s="16">
        <v>9143.5077107934212</v>
      </c>
      <c r="G19" s="16">
        <v>18891.43</v>
      </c>
      <c r="H19" s="6">
        <f t="shared" si="0"/>
        <v>0.13561331155992884</v>
      </c>
      <c r="I19" s="18">
        <f t="shared" si="1"/>
        <v>76940.660348363497</v>
      </c>
    </row>
    <row r="20" spans="1:9">
      <c r="A20" s="9" t="s">
        <v>0</v>
      </c>
      <c r="B20" s="15">
        <f>B11+1</f>
        <v>37174</v>
      </c>
      <c r="C20" s="3"/>
      <c r="D20" s="3"/>
      <c r="E20" s="5" t="s">
        <v>13</v>
      </c>
      <c r="F20" s="16">
        <v>7754.9998282308388</v>
      </c>
      <c r="G20" s="16">
        <v>13118.01</v>
      </c>
      <c r="H20" s="6">
        <f t="shared" si="0"/>
        <v>9.823400466235778E-2</v>
      </c>
      <c r="I20" s="18">
        <f t="shared" si="1"/>
        <v>57352.505794749988</v>
      </c>
    </row>
    <row r="21" spans="1:9">
      <c r="A21" s="9" t="s">
        <v>1</v>
      </c>
      <c r="B21" s="15">
        <f>B16</f>
        <v>39127</v>
      </c>
      <c r="C21" s="3"/>
      <c r="D21" s="3"/>
      <c r="E21" s="5" t="s">
        <v>14</v>
      </c>
      <c r="F21" s="16">
        <v>10367.498433772289</v>
      </c>
      <c r="G21" s="16">
        <v>14911.85</v>
      </c>
      <c r="H21" s="6">
        <f t="shared" si="0"/>
        <v>6.7927809370158437E-2</v>
      </c>
      <c r="I21" s="18">
        <f t="shared" si="1"/>
        <v>69219.721787964678</v>
      </c>
    </row>
    <row r="22" spans="1:9">
      <c r="A22" s="3"/>
      <c r="B22" s="3"/>
      <c r="C22" s="3"/>
      <c r="D22" s="3"/>
      <c r="E22" s="5" t="s">
        <v>15</v>
      </c>
      <c r="F22" s="16">
        <v>10195.248117401803</v>
      </c>
      <c r="G22" s="16">
        <v>14298.33</v>
      </c>
      <c r="H22" s="6">
        <f t="shared" si="0"/>
        <v>6.3207286325234327E-2</v>
      </c>
      <c r="I22" s="18">
        <f t="shared" si="1"/>
        <v>67007.056889691448</v>
      </c>
    </row>
    <row r="23" spans="1:9">
      <c r="A23" s="3"/>
      <c r="B23" s="3"/>
      <c r="C23" s="3"/>
      <c r="D23" s="3"/>
      <c r="E23" s="5" t="s">
        <v>16</v>
      </c>
      <c r="F23" s="16">
        <v>10808.907929247449</v>
      </c>
      <c r="G23" s="16">
        <v>14645.04</v>
      </c>
      <c r="H23" s="6">
        <f t="shared" si="0"/>
        <v>5.6761758799330084E-2</v>
      </c>
      <c r="I23" s="18">
        <f t="shared" si="1"/>
        <v>69536.289281906822</v>
      </c>
    </row>
    <row r="24" spans="1:9">
      <c r="A24" s="3"/>
      <c r="B24" s="3"/>
      <c r="C24" s="3"/>
      <c r="D24" s="3"/>
      <c r="E24" s="5" t="s">
        <v>17</v>
      </c>
      <c r="F24" s="16">
        <v>8392.5686735456766</v>
      </c>
      <c r="G24" s="16">
        <v>14151.3</v>
      </c>
      <c r="H24" s="6">
        <f t="shared" si="0"/>
        <v>9.7638140009043611E-2</v>
      </c>
      <c r="I24" s="18">
        <f t="shared" si="1"/>
        <v>61941.708099890988</v>
      </c>
    </row>
    <row r="25" spans="1:9">
      <c r="A25" s="3"/>
      <c r="B25" s="3"/>
      <c r="C25" s="3"/>
      <c r="D25" s="3"/>
      <c r="E25" s="5" t="s">
        <v>18</v>
      </c>
      <c r="F25" s="16">
        <v>9370.5766420215314</v>
      </c>
      <c r="G25" s="16">
        <v>12062.83</v>
      </c>
      <c r="H25" s="6">
        <f t="shared" si="0"/>
        <v>4.7197733386287098E-2</v>
      </c>
      <c r="I25" s="18">
        <f t="shared" si="1"/>
        <v>58409.804282709672</v>
      </c>
    </row>
    <row r="26" spans="1:9">
      <c r="A26" s="3"/>
      <c r="B26" s="3"/>
      <c r="C26" s="3"/>
      <c r="D26" s="3"/>
      <c r="E26" s="7" t="s">
        <v>19</v>
      </c>
      <c r="F26" s="17">
        <v>12389.079141557757</v>
      </c>
      <c r="G26" s="17">
        <v>18178.259999999998</v>
      </c>
      <c r="H26" s="8">
        <f t="shared" si="0"/>
        <v>7.1652465942968716E-2</v>
      </c>
      <c r="I26" s="19">
        <f>F26*(EXP(H26*YEARFRAC(B$12,B$21+1,1))-EXP(H26*YEARFRAC(B$12,B$20,1)))/(H26*YEARFRAC(B$10,B$11+1,1))</f>
        <v>83753.442304282275</v>
      </c>
    </row>
    <row r="27" spans="1:9">
      <c r="G27" s="2"/>
    </row>
    <row r="28" spans="1:9">
      <c r="G28" s="2"/>
    </row>
    <row r="29" spans="1:9">
      <c r="G29" s="2"/>
    </row>
    <row r="30" spans="1:9">
      <c r="G30" s="2"/>
    </row>
    <row r="31" spans="1:9">
      <c r="G31" s="2"/>
    </row>
    <row r="32" spans="1:9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</sheetData>
  <sheetProtection sheet="1" objects="1" scenarios="1"/>
  <mergeCells count="7"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</vt:lpstr>
    </vt:vector>
  </TitlesOfParts>
  <Company>University of Cape Town (Commerce I.T.)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Accounting</cp:lastModifiedBy>
  <dcterms:created xsi:type="dcterms:W3CDTF">2011-10-31T12:34:02Z</dcterms:created>
  <dcterms:modified xsi:type="dcterms:W3CDTF">2013-10-28T15:55:10Z</dcterms:modified>
</cp:coreProperties>
</file>